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1" l="1"/>
  <c r="C22" i="1"/>
  <c r="D22" i="1" s="1"/>
  <c r="F22" i="1"/>
  <c r="G22" i="1"/>
  <c r="H22" i="1"/>
  <c r="I22" i="1"/>
  <c r="J22" i="1"/>
  <c r="K22" i="1"/>
  <c r="L22" i="1" s="1"/>
  <c r="M45" i="1"/>
  <c r="L45" i="1"/>
  <c r="I45" i="1"/>
  <c r="H45" i="1"/>
  <c r="E45" i="1"/>
  <c r="D45" i="1"/>
  <c r="M42" i="1"/>
  <c r="L42" i="1"/>
  <c r="I42" i="1"/>
  <c r="H42" i="1"/>
  <c r="E42" i="1"/>
  <c r="D42" i="1"/>
  <c r="K41" i="1"/>
  <c r="M41" i="1" s="1"/>
  <c r="J41" i="1"/>
  <c r="G41" i="1"/>
  <c r="I41" i="1" s="1"/>
  <c r="F41" i="1"/>
  <c r="C41" i="1"/>
  <c r="E41" i="1" s="1"/>
  <c r="B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8" i="1"/>
  <c r="L28" i="1"/>
  <c r="I28" i="1"/>
  <c r="H28" i="1"/>
  <c r="E28" i="1"/>
  <c r="D28" i="1"/>
  <c r="M27" i="1"/>
  <c r="L27" i="1"/>
  <c r="K27" i="1"/>
  <c r="J27" i="1"/>
  <c r="G27" i="1"/>
  <c r="I27" i="1" s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F23" i="1"/>
  <c r="C23" i="1"/>
  <c r="E23" i="1" s="1"/>
  <c r="B23" i="1"/>
  <c r="M21" i="1"/>
  <c r="L21" i="1"/>
  <c r="I21" i="1"/>
  <c r="H21" i="1"/>
  <c r="E21" i="1"/>
  <c r="D21" i="1"/>
  <c r="K20" i="1"/>
  <c r="M20" i="1" s="1"/>
  <c r="J20" i="1"/>
  <c r="I20" i="1"/>
  <c r="H20" i="1"/>
  <c r="G20" i="1"/>
  <c r="F20" i="1"/>
  <c r="C20" i="1"/>
  <c r="E20" i="1" s="1"/>
  <c r="B20" i="1"/>
  <c r="D20" i="1" s="1"/>
  <c r="M19" i="1"/>
  <c r="L19" i="1"/>
  <c r="I19" i="1"/>
  <c r="H19" i="1"/>
  <c r="E19" i="1"/>
  <c r="D19" i="1"/>
  <c r="K18" i="1"/>
  <c r="M18" i="1" s="1"/>
  <c r="J18" i="1"/>
  <c r="J8" i="1" s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J9" i="1"/>
  <c r="G9" i="1"/>
  <c r="I9" i="1" s="1"/>
  <c r="F9" i="1"/>
  <c r="F8" i="1" s="1"/>
  <c r="C9" i="1"/>
  <c r="C8" i="1" s="1"/>
  <c r="B9" i="1"/>
  <c r="B8" i="1" s="1"/>
  <c r="M22" i="1" l="1"/>
  <c r="E22" i="1"/>
  <c r="L20" i="1"/>
  <c r="H27" i="1"/>
  <c r="K8" i="1"/>
  <c r="M8" i="1" s="1"/>
  <c r="G8" i="1"/>
  <c r="E8" i="1"/>
  <c r="D8" i="1"/>
  <c r="D18" i="1"/>
  <c r="L23" i="1"/>
  <c r="D41" i="1"/>
  <c r="L41" i="1"/>
  <c r="H8" i="1"/>
  <c r="D9" i="1"/>
  <c r="L9" i="1"/>
  <c r="H18" i="1"/>
  <c r="H23" i="1"/>
  <c r="I8" i="1"/>
  <c r="E9" i="1"/>
  <c r="M9" i="1"/>
  <c r="I23" i="1"/>
  <c r="H9" i="1"/>
  <c r="L18" i="1"/>
  <c r="D23" i="1"/>
  <c r="H41" i="1"/>
  <c r="L8" i="1" l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<sst xmlns="http://schemas.openxmlformats.org/spreadsheetml/2006/main" count="52" uniqueCount="50">
  <si>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</si>
  <si>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</si>
  <si>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</si>
  <si>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</si>
  <si>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</si>
  <si>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</si>
  <si>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</si>
  <si>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</si>
  <si>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</si>
  <si>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</si>
  <si>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</si>
  <si>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</si>
  <si>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</si>
  <si>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</si>
  <si>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</si>
  <si>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</si>
  <si>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</si>
  <si>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</si>
  <si>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</si>
  <si>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</si>
  <si>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</si>
  <si>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</si>
  <si>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</si>
  <si>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</si>
  <si>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</si>
  <si>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</si>
  <si>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</si>
  <si>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</si>
  <si>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</si>
  <si>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</si>
  <si>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</si>
  <si>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</si>
  <si>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</si>
  <si>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</si>
  <si>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</si>
  <si>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</si>
  <si>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</si>
  <si>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</si>
  <si>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</si>
  <si>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</si>
  <si>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</si>
  <si>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</si>
  <si>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</si>
  <si>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</si>
  <si>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</si>
  <si>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</si>
  <si>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1 - 31 JULY EXPORT FIGURES</t>
  </si>
  <si>
    <t>1 - 31 JULY</t>
  </si>
  <si>
    <t>1st JULY  -  31st JULY</t>
  </si>
  <si>
    <r>
      <t xml:space="preserve">
</t>
    </r>
    <r>
      <rPr>
        <sz val="10"/>
        <color indexed="8"/>
        <rFont val="Arial"/>
        <family val="2"/>
        <charset val="162"/>
      </rPr>
      <t>Difference between Exports Exempt from Exporters Association Registration and Warehouses and Free Zones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</si>
</sst>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21" fillId="0" borderId="9" xfId="1" applyFont="1" applyFill="1" applyBorder="1" applyAlignment="1">
      <alignment wrapText="1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60" zoomScaleNormal="60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A39" sqref="A39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4"/>
      <c r="B1" s="32" t="s">
        <v>46</v>
      </c>
      <c r="C1" s="32"/>
      <c r="D1" s="32"/>
      <c r="E1" s="32"/>
      <c r="F1" s="32"/>
      <c r="G1" s="32"/>
      <c r="H1" s="32"/>
      <c r="I1" s="32"/>
      <c r="J1" s="32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9" t="s">
        <v>37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5">
      <c r="A6" s="3"/>
      <c r="B6" s="28" t="s">
        <v>47</v>
      </c>
      <c r="C6" s="28"/>
      <c r="D6" s="28"/>
      <c r="E6" s="28"/>
      <c r="F6" s="28" t="s">
        <v>48</v>
      </c>
      <c r="G6" s="28"/>
      <c r="H6" s="28"/>
      <c r="I6" s="28"/>
      <c r="J6" s="28" t="s">
        <v>38</v>
      </c>
      <c r="K6" s="28"/>
      <c r="L6" s="28"/>
      <c r="M6" s="28"/>
    </row>
    <row r="7" spans="1:13" ht="29" x14ac:dyDescent="0.4">
      <c r="A7" s="4" t="s">
        <v>26</v>
      </c>
      <c r="B7" s="15">
        <v>2023</v>
      </c>
      <c r="C7" s="16">
        <v>2024</v>
      </c>
      <c r="D7" s="17" t="s">
        <v>40</v>
      </c>
      <c r="E7" s="17" t="s">
        <v>41</v>
      </c>
      <c r="F7" s="15">
        <v>2023</v>
      </c>
      <c r="G7" s="16">
        <v>2024</v>
      </c>
      <c r="H7" s="17" t="s">
        <v>42</v>
      </c>
      <c r="I7" s="17" t="s">
        <v>43</v>
      </c>
      <c r="J7" s="15" t="s">
        <v>39</v>
      </c>
      <c r="K7" s="15" t="s">
        <v>44</v>
      </c>
      <c r="L7" s="17" t="s">
        <v>42</v>
      </c>
      <c r="M7" s="17" t="s">
        <v>41</v>
      </c>
    </row>
    <row r="8" spans="1:13" ht="16.5" x14ac:dyDescent="0.35">
      <c r="A8" s="8" t="s">
        <v>27</v>
      </c>
      <c r="B8" s="18">
        <f>B9+B18+B20</f>
        <v>2786471.1179000004</v>
      </c>
      <c r="C8" s="18">
        <f>C9+C18+C20</f>
        <v>2871719.4148999997</v>
      </c>
      <c r="D8" s="19">
        <f t="shared" ref="D8:D42" si="0">(C8-B8)/B8*100</f>
        <v>3.0593640986397861</v>
      </c>
      <c r="E8" s="19">
        <f>C8/C$45*100</f>
        <v>12.756420628202298</v>
      </c>
      <c r="F8" s="18">
        <f>F9+F18+F20</f>
        <v>19371910.397089999</v>
      </c>
      <c r="G8" s="18">
        <f>G9+G18+G20</f>
        <v>20330104.816990003</v>
      </c>
      <c r="H8" s="19">
        <f t="shared" ref="H8:H42" si="1">(G8-F8)/F8*100</f>
        <v>4.9463083416075548</v>
      </c>
      <c r="I8" s="19">
        <f>G8/G$45*100</f>
        <v>13.663669629994743</v>
      </c>
      <c r="J8" s="18">
        <f>J9+J18+J20</f>
        <v>34877356.271400005</v>
      </c>
      <c r="K8" s="18">
        <f>K9+K18+K20</f>
        <v>36038377.078709997</v>
      </c>
      <c r="L8" s="19">
        <f t="shared" ref="L8:L42" si="2">(K8-J8)/J8*100</f>
        <v>3.328867011236309</v>
      </c>
      <c r="M8" s="19">
        <f>K8/K$45*100</f>
        <v>13.780327254996347</v>
      </c>
    </row>
    <row r="9" spans="1:13" ht="15.5" x14ac:dyDescent="0.35">
      <c r="A9" s="5" t="s">
        <v>28</v>
      </c>
      <c r="B9" s="18">
        <f>B10+B11+B12+B13+B14+B15+B16+B17</f>
        <v>1880284.9641700003</v>
      </c>
      <c r="C9" s="18">
        <f>C10+C11+C12+C13+C14+C15+C16+C17</f>
        <v>1876748.7393199999</v>
      </c>
      <c r="D9" s="19">
        <f t="shared" si="0"/>
        <v>-0.18806855968033104</v>
      </c>
      <c r="E9" s="19">
        <f>C9/C$45*100</f>
        <v>8.3366766989831316</v>
      </c>
      <c r="F9" s="18">
        <f>F10+F11+F12+F13+F14+F15+F16+F17</f>
        <v>12794559.527109999</v>
      </c>
      <c r="G9" s="18">
        <f>G10+G11+G12+G13+G14+G15+G16+G17</f>
        <v>13690650.391150001</v>
      </c>
      <c r="H9" s="19">
        <f t="shared" si="1"/>
        <v>7.0036867009083261</v>
      </c>
      <c r="I9" s="19">
        <f>G9/G$45*100</f>
        <v>9.2013556077733973</v>
      </c>
      <c r="J9" s="18">
        <f>J10+J11+J12+J13+J14+J15+J16+J17</f>
        <v>22894427.927990001</v>
      </c>
      <c r="K9" s="18">
        <f>K10+K11+K12+K13+K14+K15+K16+K17</f>
        <v>24512302.80243</v>
      </c>
      <c r="L9" s="19">
        <f t="shared" si="2"/>
        <v>7.0666752605861669</v>
      </c>
      <c r="M9" s="19">
        <f>K9/K$45*100</f>
        <v>9.3729957276738904</v>
      </c>
    </row>
    <row r="10" spans="1:13" ht="14" x14ac:dyDescent="0.3">
      <c r="A10" s="6" t="s">
        <v>5</v>
      </c>
      <c r="B10" s="20">
        <v>1099671.5491299999</v>
      </c>
      <c r="C10" s="20">
        <v>961154.91934999998</v>
      </c>
      <c r="D10" s="21">
        <f t="shared" si="0"/>
        <v>-12.596182004489137</v>
      </c>
      <c r="E10" s="21">
        <f>C10/C$45*100</f>
        <v>4.2695314787644083</v>
      </c>
      <c r="F10" s="20">
        <v>6583373.9773800001</v>
      </c>
      <c r="G10" s="20">
        <v>6798510.5277100001</v>
      </c>
      <c r="H10" s="21">
        <f t="shared" si="1"/>
        <v>3.2678767918880762</v>
      </c>
      <c r="I10" s="21">
        <f>G10/G$45*100</f>
        <v>4.569214111923305</v>
      </c>
      <c r="J10" s="20">
        <v>11818904.63907</v>
      </c>
      <c r="K10" s="20">
        <v>12539329.909329999</v>
      </c>
      <c r="L10" s="21">
        <f t="shared" si="2"/>
        <v>6.0955333193777861</v>
      </c>
      <c r="M10" s="21">
        <f>K10/K$45*100</f>
        <v>4.7947794466863476</v>
      </c>
    </row>
    <row r="11" spans="1:13" ht="14" x14ac:dyDescent="0.3">
      <c r="A11" s="6" t="s">
        <v>4</v>
      </c>
      <c r="B11" s="20">
        <v>197102.69247000001</v>
      </c>
      <c r="C11" s="20">
        <v>206129.8915</v>
      </c>
      <c r="D11" s="21">
        <f t="shared" si="0"/>
        <v>4.5799470909683153</v>
      </c>
      <c r="E11" s="21">
        <f>C11/C$45*100</f>
        <v>0.91564641948533343</v>
      </c>
      <c r="F11" s="20">
        <v>1892519.11157</v>
      </c>
      <c r="G11" s="20">
        <v>1923880.7293700001</v>
      </c>
      <c r="H11" s="21">
        <f t="shared" si="1"/>
        <v>1.6571361212824469</v>
      </c>
      <c r="I11" s="21">
        <f>G11/G$45*100</f>
        <v>1.2930218968500626</v>
      </c>
      <c r="J11" s="20">
        <v>3233533.6321700001</v>
      </c>
      <c r="K11" s="20">
        <v>3521451.8091500001</v>
      </c>
      <c r="L11" s="21">
        <f t="shared" si="2"/>
        <v>8.9041342918329338</v>
      </c>
      <c r="M11" s="21">
        <f>K11/K$45*100</f>
        <v>1.3465300681215628</v>
      </c>
    </row>
    <row r="12" spans="1:13" ht="14" x14ac:dyDescent="0.3">
      <c r="A12" s="6" t="s">
        <v>2</v>
      </c>
      <c r="B12" s="20">
        <v>185532.45754</v>
      </c>
      <c r="C12" s="20">
        <v>226047.78508</v>
      </c>
      <c r="D12" s="21">
        <f t="shared" si="0"/>
        <v>21.8373259736858</v>
      </c>
      <c r="E12" s="21">
        <f>C12/C$45*100</f>
        <v>1.0041233880972191</v>
      </c>
      <c r="F12" s="20">
        <v>1258396.7176900001</v>
      </c>
      <c r="G12" s="20">
        <v>1515140.28611</v>
      </c>
      <c r="H12" s="21">
        <f t="shared" si="1"/>
        <v>20.402434686201037</v>
      </c>
      <c r="I12" s="21">
        <f>G12/G$45*100</f>
        <v>1.018311341671079</v>
      </c>
      <c r="J12" s="20">
        <v>2469624.31739</v>
      </c>
      <c r="K12" s="20">
        <v>2660010.5947599998</v>
      </c>
      <c r="L12" s="21">
        <f t="shared" si="2"/>
        <v>7.7091189955242987</v>
      </c>
      <c r="M12" s="21">
        <f>K12/K$45*100</f>
        <v>1.0171328308567211</v>
      </c>
    </row>
    <row r="13" spans="1:13" ht="14" x14ac:dyDescent="0.3">
      <c r="A13" s="6" t="s">
        <v>3</v>
      </c>
      <c r="B13" s="20">
        <v>101224.41344999999</v>
      </c>
      <c r="C13" s="20">
        <v>104028.32032</v>
      </c>
      <c r="D13" s="21">
        <f t="shared" si="0"/>
        <v>2.7699907309267853</v>
      </c>
      <c r="E13" s="21">
        <f>C13/C$45*100</f>
        <v>0.46210260109743162</v>
      </c>
      <c r="F13" s="20">
        <v>824074.16541999998</v>
      </c>
      <c r="G13" s="20">
        <v>932987.61465</v>
      </c>
      <c r="H13" s="21">
        <f t="shared" si="1"/>
        <v>13.216462037065668</v>
      </c>
      <c r="I13" s="21">
        <f>G13/G$45*100</f>
        <v>0.627052081148191</v>
      </c>
      <c r="J13" s="20">
        <v>1565860.2653300001</v>
      </c>
      <c r="K13" s="20">
        <v>1716541.3366400001</v>
      </c>
      <c r="L13" s="21">
        <f t="shared" si="2"/>
        <v>9.6228938588108601</v>
      </c>
      <c r="M13" s="21">
        <f>K13/K$45*100</f>
        <v>0.65636977253346307</v>
      </c>
    </row>
    <row r="14" spans="1:13" ht="14" x14ac:dyDescent="0.3">
      <c r="A14" s="6" t="s">
        <v>0</v>
      </c>
      <c r="B14" s="20">
        <v>125970.1995</v>
      </c>
      <c r="C14" s="20">
        <v>216954.31025000001</v>
      </c>
      <c r="D14" s="21">
        <f t="shared" si="0"/>
        <v>72.22669417936423</v>
      </c>
      <c r="E14" s="21">
        <f>C14/C$45*100</f>
        <v>0.96372940346850511</v>
      </c>
      <c r="F14" s="20">
        <v>964572.65486000001</v>
      </c>
      <c r="G14" s="20">
        <v>1385235.7533100001</v>
      </c>
      <c r="H14" s="21">
        <f t="shared" si="1"/>
        <v>43.611343980206023</v>
      </c>
      <c r="I14" s="21">
        <f>G14/G$45*100</f>
        <v>0.93100374362393767</v>
      </c>
      <c r="J14" s="20">
        <v>1794616.7402999999</v>
      </c>
      <c r="K14" s="20">
        <v>2283145.3220099998</v>
      </c>
      <c r="L14" s="21">
        <f t="shared" si="2"/>
        <v>27.221889261343573</v>
      </c>
      <c r="M14" s="21">
        <f>K14/K$45*100</f>
        <v>0.87302737410443942</v>
      </c>
    </row>
    <row r="15" spans="1:13" ht="14" x14ac:dyDescent="0.3">
      <c r="A15" s="6" t="s">
        <v>1</v>
      </c>
      <c r="B15" s="20">
        <v>71697.434299999994</v>
      </c>
      <c r="C15" s="20">
        <v>62586.532740000002</v>
      </c>
      <c r="D15" s="21">
        <f t="shared" si="0"/>
        <v>-12.707430396850325</v>
      </c>
      <c r="E15" s="21">
        <f>C15/C$45*100</f>
        <v>0.27801467411815228</v>
      </c>
      <c r="F15" s="20">
        <v>631496.07727000001</v>
      </c>
      <c r="G15" s="20">
        <v>497386.08523000003</v>
      </c>
      <c r="H15" s="21">
        <f t="shared" si="1"/>
        <v>-21.236868583533646</v>
      </c>
      <c r="I15" s="21">
        <f>G15/G$45*100</f>
        <v>0.33428844604183089</v>
      </c>
      <c r="J15" s="20">
        <v>910258.02931999997</v>
      </c>
      <c r="K15" s="20">
        <v>737077.11448999995</v>
      </c>
      <c r="L15" s="21">
        <f t="shared" si="2"/>
        <v>-19.025475112740644</v>
      </c>
      <c r="M15" s="21">
        <f>K15/K$45*100</f>
        <v>0.28184298720380074</v>
      </c>
    </row>
    <row r="16" spans="1:13" ht="14" x14ac:dyDescent="0.3">
      <c r="A16" s="6" t="s">
        <v>6</v>
      </c>
      <c r="B16" s="20">
        <v>91732.632410000006</v>
      </c>
      <c r="C16" s="20">
        <v>93554.62242</v>
      </c>
      <c r="D16" s="21">
        <f t="shared" si="0"/>
        <v>1.9861961464886235</v>
      </c>
      <c r="E16" s="21">
        <f>C16/C$45*100</f>
        <v>0.415577548805799</v>
      </c>
      <c r="F16" s="20">
        <v>547739.05808999995</v>
      </c>
      <c r="G16" s="20">
        <v>545235.59756000002</v>
      </c>
      <c r="H16" s="21">
        <f t="shared" si="1"/>
        <v>-0.45705349892878661</v>
      </c>
      <c r="I16" s="21">
        <f>G16/G$45*100</f>
        <v>0.36644764710443906</v>
      </c>
      <c r="J16" s="20">
        <v>962147.79365999997</v>
      </c>
      <c r="K16" s="20">
        <v>919785.14115000004</v>
      </c>
      <c r="L16" s="21">
        <f t="shared" si="2"/>
        <v>-4.4029257032178855</v>
      </c>
      <c r="M16" s="21">
        <f>K16/K$45*100</f>
        <v>0.3517067436651537</v>
      </c>
    </row>
    <row r="17" spans="1:13" ht="14" x14ac:dyDescent="0.3">
      <c r="A17" s="6" t="s">
        <v>7</v>
      </c>
      <c r="B17" s="20">
        <v>7353.5853699999998</v>
      </c>
      <c r="C17" s="20">
        <v>6292.3576599999997</v>
      </c>
      <c r="D17" s="21">
        <f t="shared" si="0"/>
        <v>-14.431432513579429</v>
      </c>
      <c r="E17" s="21">
        <f>C17/C$45*100</f>
        <v>2.7951185146284866E-2</v>
      </c>
      <c r="F17" s="20">
        <v>92387.76483</v>
      </c>
      <c r="G17" s="20">
        <v>92273.797210000004</v>
      </c>
      <c r="H17" s="21">
        <f t="shared" si="1"/>
        <v>-0.12335791455687262</v>
      </c>
      <c r="I17" s="21">
        <f>G17/G$45*100</f>
        <v>6.2016339410553019E-2</v>
      </c>
      <c r="J17" s="20">
        <v>139482.51074999999</v>
      </c>
      <c r="K17" s="20">
        <v>134961.57490000001</v>
      </c>
      <c r="L17" s="21">
        <f t="shared" si="2"/>
        <v>-3.2412205843519919</v>
      </c>
      <c r="M17" s="21">
        <f>K17/K$45*100</f>
        <v>5.1606504502401798E-2</v>
      </c>
    </row>
    <row r="18" spans="1:13" ht="15.5" x14ac:dyDescent="0.35">
      <c r="A18" s="5" t="s">
        <v>29</v>
      </c>
      <c r="B18" s="18">
        <f>B19</f>
        <v>299245.19647000002</v>
      </c>
      <c r="C18" s="18">
        <f>C19</f>
        <v>287475.88111999998</v>
      </c>
      <c r="D18" s="19">
        <f t="shared" si="0"/>
        <v>-3.9330005924355573</v>
      </c>
      <c r="E18" s="19">
        <f>C18/C$45*100</f>
        <v>1.2769921883741899</v>
      </c>
      <c r="F18" s="18">
        <f>F19</f>
        <v>1993251.8711300001</v>
      </c>
      <c r="G18" s="18">
        <f>G19</f>
        <v>2135883.4482399998</v>
      </c>
      <c r="H18" s="19">
        <f t="shared" si="1"/>
        <v>7.1557227250533098</v>
      </c>
      <c r="I18" s="19">
        <f>G18/G$45*100</f>
        <v>1.4355069030699767</v>
      </c>
      <c r="J18" s="18">
        <f>J19</f>
        <v>3688202.62849</v>
      </c>
      <c r="K18" s="18">
        <f>K19</f>
        <v>3628304.3215800002</v>
      </c>
      <c r="L18" s="19">
        <f t="shared" si="2"/>
        <v>-1.6240514132089046</v>
      </c>
      <c r="M18" s="19">
        <f>K18/K$45*100</f>
        <v>1.3873882506664654</v>
      </c>
    </row>
    <row r="19" spans="1:13" ht="14" x14ac:dyDescent="0.3">
      <c r="A19" s="6" t="s">
        <v>8</v>
      </c>
      <c r="B19" s="20">
        <v>299245.19647000002</v>
      </c>
      <c r="C19" s="20">
        <v>287475.88111999998</v>
      </c>
      <c r="D19" s="21">
        <f t="shared" si="0"/>
        <v>-3.9330005924355573</v>
      </c>
      <c r="E19" s="21">
        <f>C19/C$45*100</f>
        <v>1.2769921883741899</v>
      </c>
      <c r="F19" s="20">
        <v>1993251.8711300001</v>
      </c>
      <c r="G19" s="20">
        <v>2135883.4482399998</v>
      </c>
      <c r="H19" s="21">
        <f t="shared" si="1"/>
        <v>7.1557227250533098</v>
      </c>
      <c r="I19" s="21">
        <f>G19/G$45*100</f>
        <v>1.4355069030699767</v>
      </c>
      <c r="J19" s="20">
        <v>3688202.62849</v>
      </c>
      <c r="K19" s="20">
        <v>3628304.3215800002</v>
      </c>
      <c r="L19" s="21">
        <f t="shared" si="2"/>
        <v>-1.6240514132089046</v>
      </c>
      <c r="M19" s="21">
        <f>K19/K$45*100</f>
        <v>1.3873882506664654</v>
      </c>
    </row>
    <row r="20" spans="1:13" ht="15.5" x14ac:dyDescent="0.35">
      <c r="A20" s="5" t="s">
        <v>30</v>
      </c>
      <c r="B20" s="18">
        <f>B21</f>
        <v>606940.95726000005</v>
      </c>
      <c r="C20" s="18">
        <f>C21</f>
        <v>707494.79446</v>
      </c>
      <c r="D20" s="19">
        <f t="shared" si="0"/>
        <v>16.567317792153037</v>
      </c>
      <c r="E20" s="19">
        <f>C20/C$45*100</f>
        <v>3.1427517408449757</v>
      </c>
      <c r="F20" s="18">
        <f>F21</f>
        <v>4584098.9988500001</v>
      </c>
      <c r="G20" s="18">
        <f>G21</f>
        <v>4503570.9775999999</v>
      </c>
      <c r="H20" s="19">
        <f t="shared" si="1"/>
        <v>-1.7566815478941895</v>
      </c>
      <c r="I20" s="19">
        <f>G20/G$45*100</f>
        <v>3.0268071191513677</v>
      </c>
      <c r="J20" s="18">
        <f>J21</f>
        <v>8294725.7149200002</v>
      </c>
      <c r="K20" s="18">
        <f>K21</f>
        <v>7897769.9546999997</v>
      </c>
      <c r="L20" s="19">
        <f t="shared" si="2"/>
        <v>-4.7856405849078643</v>
      </c>
      <c r="M20" s="19">
        <f>K20/K$45*100</f>
        <v>3.0199432766559919</v>
      </c>
    </row>
    <row r="21" spans="1:13" ht="14" x14ac:dyDescent="0.3">
      <c r="A21" s="6" t="s">
        <v>9</v>
      </c>
      <c r="B21" s="20">
        <v>606940.95726000005</v>
      </c>
      <c r="C21" s="20">
        <v>707494.79446</v>
      </c>
      <c r="D21" s="21">
        <f t="shared" si="0"/>
        <v>16.567317792153037</v>
      </c>
      <c r="E21" s="21">
        <f>C21/C$45*100</f>
        <v>3.1427517408449757</v>
      </c>
      <c r="F21" s="20">
        <v>4584098.9988500001</v>
      </c>
      <c r="G21" s="20">
        <v>4503570.9775999999</v>
      </c>
      <c r="H21" s="21">
        <f t="shared" si="1"/>
        <v>-1.7566815478941895</v>
      </c>
      <c r="I21" s="21">
        <f>G21/G$45*100</f>
        <v>3.0268071191513677</v>
      </c>
      <c r="J21" s="20">
        <v>8294725.7149200002</v>
      </c>
      <c r="K21" s="20">
        <v>7897769.9546999997</v>
      </c>
      <c r="L21" s="21">
        <f t="shared" si="2"/>
        <v>-4.7856405849078643</v>
      </c>
      <c r="M21" s="21">
        <f>K21/K$45*100</f>
        <v>3.0199432766559919</v>
      </c>
    </row>
    <row r="22" spans="1:13" ht="16.5" x14ac:dyDescent="0.35">
      <c r="A22" s="8" t="s">
        <v>31</v>
      </c>
      <c r="B22" s="18">
        <f>B23+B24+B25+B26+B27+B28+B29+B30+B31+B32+B33+B34</f>
        <v>23745245.09144</v>
      </c>
      <c r="C22" s="18">
        <f>C23+C24+C25+C26+C27+C28+C29+C30+C31+C32+C33+C34</f>
        <v>26984694.706750002</v>
      </c>
      <c r="D22" s="19">
        <f t="shared" si="0"/>
        <v>13.642519177356489</v>
      </c>
      <c r="E22" s="19" t="e">
        <f t="shared" ref="E22" si="3">C22/C$47*100</f>
        <v>#DIV/0!</v>
      </c>
      <c r="F22" s="18">
        <f>F23+F24+F25+F26+F27+F28+F29+F30+F31+F32+F33+F34</f>
        <v>175147788.91304997</v>
      </c>
      <c r="G22" s="18">
        <f>G23+G24+G25+G26+G27+G28+G29+G30+G31+G32+G33+G34</f>
        <v>178572904.0799</v>
      </c>
      <c r="H22" s="19">
        <f t="shared" si="1"/>
        <v>1.9555571829401672</v>
      </c>
      <c r="I22" s="19" t="e">
        <f t="shared" ref="I22" si="4">G22/G$47*100</f>
        <v>#DIV/0!</v>
      </c>
      <c r="J22" s="18">
        <f>J23+J24+J25+J26+J27+J28+J29+J30+J31+J32+J33+J34</f>
        <v>308062993.35136002</v>
      </c>
      <c r="K22" s="18">
        <f>K23+K24+K25+K26+K27+K28+K29+K30+K31+K32+K33+K34</f>
        <v>312436417.67862999</v>
      </c>
      <c r="L22" s="19">
        <f t="shared" si="2"/>
        <v>1.4196526105561402</v>
      </c>
      <c r="M22" s="19" t="e">
        <f t="shared" ref="M22" si="5">K22/K$47*100</f>
        <v>#DIV/0!</v>
      </c>
    </row>
    <row r="23" spans="1:13" ht="15.5" x14ac:dyDescent="0.35">
      <c r="A23" s="5" t="s">
        <v>32</v>
      </c>
      <c r="B23" s="18">
        <f>B24+B25+B26</f>
        <v>1016088.24167</v>
      </c>
      <c r="C23" s="18">
        <f>C24+C25+C26</f>
        <v>1168110.7083099999</v>
      </c>
      <c r="D23" s="19">
        <f>(C23-B23)/B23*100</f>
        <v>14.961541764339495</v>
      </c>
      <c r="E23" s="19">
        <f>C23/C$45*100</f>
        <v>5.1888466046494193</v>
      </c>
      <c r="F23" s="18">
        <f>F24+F25+F26</f>
        <v>8119537.8107399996</v>
      </c>
      <c r="G23" s="18">
        <f>G24+G25+G26</f>
        <v>7911077.6885000002</v>
      </c>
      <c r="H23" s="19">
        <f t="shared" si="1"/>
        <v>-2.5673890201516385</v>
      </c>
      <c r="I23" s="19">
        <f>G23/G$45*100</f>
        <v>5.3169598940066116</v>
      </c>
      <c r="J23" s="18">
        <f>J24+J25+J26</f>
        <v>14525083.959890001</v>
      </c>
      <c r="K23" s="18">
        <f>K24+K25+K26</f>
        <v>13953301.515159998</v>
      </c>
      <c r="L23" s="19">
        <f t="shared" si="2"/>
        <v>-3.9365173124571227</v>
      </c>
      <c r="M23" s="19">
        <f>K23/K$45*100</f>
        <v>5.3354528353645803</v>
      </c>
    </row>
    <row r="24" spans="1:13" ht="14" x14ac:dyDescent="0.3">
      <c r="A24" s="6" t="s">
        <v>10</v>
      </c>
      <c r="B24" s="20">
        <v>694165.22438000003</v>
      </c>
      <c r="C24" s="20">
        <v>798976.54709999997</v>
      </c>
      <c r="D24" s="21">
        <f t="shared" si="0"/>
        <v>15.098901391035993</v>
      </c>
      <c r="E24" s="21">
        <f>C24/C$45*100</f>
        <v>3.5491214266945357</v>
      </c>
      <c r="F24" s="20">
        <v>5496309.9236199996</v>
      </c>
      <c r="G24" s="20">
        <v>5418004.3637499996</v>
      </c>
      <c r="H24" s="21">
        <f t="shared" si="1"/>
        <v>-1.4246933116614739</v>
      </c>
      <c r="I24" s="21">
        <f>G24/G$45*100</f>
        <v>3.6413890802118569</v>
      </c>
      <c r="J24" s="20">
        <v>9734772.2290599998</v>
      </c>
      <c r="K24" s="20">
        <v>9473170.8973299991</v>
      </c>
      <c r="L24" s="21">
        <f t="shared" si="2"/>
        <v>-2.6872876485910466</v>
      </c>
      <c r="M24" s="21">
        <f>K24/K$45*100</f>
        <v>3.6223438925287925</v>
      </c>
    </row>
    <row r="25" spans="1:13" ht="14" x14ac:dyDescent="0.3">
      <c r="A25" s="6" t="s">
        <v>11</v>
      </c>
      <c r="B25" s="20">
        <v>134405.81017000001</v>
      </c>
      <c r="C25" s="20">
        <v>138847.62156</v>
      </c>
      <c r="D25" s="21">
        <f t="shared" si="0"/>
        <v>3.3047763220815138</v>
      </c>
      <c r="E25" s="21">
        <f>C25/C$45*100</f>
        <v>0.6167728834004097</v>
      </c>
      <c r="F25" s="20">
        <v>1158095.82788</v>
      </c>
      <c r="G25" s="20">
        <v>888211.17549000005</v>
      </c>
      <c r="H25" s="21">
        <f t="shared" si="1"/>
        <v>-23.304172754343515</v>
      </c>
      <c r="I25" s="21">
        <f>G25/G$45*100</f>
        <v>0.59695826326592882</v>
      </c>
      <c r="J25" s="20">
        <v>2082009.1281300001</v>
      </c>
      <c r="K25" s="20">
        <v>1588634.52749</v>
      </c>
      <c r="L25" s="21">
        <f t="shared" si="2"/>
        <v>-23.697043109658928</v>
      </c>
      <c r="M25" s="21">
        <f>K25/K$45*100</f>
        <v>0.60746086400021415</v>
      </c>
    </row>
    <row r="26" spans="1:13" ht="14" x14ac:dyDescent="0.3">
      <c r="A26" s="6" t="s">
        <v>12</v>
      </c>
      <c r="B26" s="20">
        <v>187517.20712000001</v>
      </c>
      <c r="C26" s="20">
        <v>230286.53964999999</v>
      </c>
      <c r="D26" s="21">
        <f t="shared" si="0"/>
        <v>22.808217542740021</v>
      </c>
      <c r="E26" s="21">
        <f>C26/C$45*100</f>
        <v>1.022952294554474</v>
      </c>
      <c r="F26" s="20">
        <v>1465132.0592400001</v>
      </c>
      <c r="G26" s="20">
        <v>1604862.1492600001</v>
      </c>
      <c r="H26" s="21">
        <f t="shared" si="1"/>
        <v>9.5370304088821474</v>
      </c>
      <c r="I26" s="21">
        <f>G26/G$45*100</f>
        <v>1.0786125505288258</v>
      </c>
      <c r="J26" s="20">
        <v>2708302.6027000002</v>
      </c>
      <c r="K26" s="20">
        <v>2891496.0903400001</v>
      </c>
      <c r="L26" s="21">
        <f t="shared" si="2"/>
        <v>6.7641439866198123</v>
      </c>
      <c r="M26" s="21">
        <f>K26/K$45*100</f>
        <v>1.1056480788355738</v>
      </c>
    </row>
    <row r="27" spans="1:13" ht="15.5" x14ac:dyDescent="0.35">
      <c r="A27" s="5" t="s">
        <v>33</v>
      </c>
      <c r="B27" s="18">
        <f>B28</f>
        <v>2173773.7687400002</v>
      </c>
      <c r="C27" s="18">
        <f>C28</f>
        <v>2596482.2220700001</v>
      </c>
      <c r="D27" s="19">
        <f t="shared" si="0"/>
        <v>19.445834677406076</v>
      </c>
      <c r="E27" s="19">
        <f>C27/C$45*100</f>
        <v>11.533793728774743</v>
      </c>
      <c r="F27" s="18">
        <f>F28</f>
        <v>16826931.035519999</v>
      </c>
      <c r="G27" s="18">
        <f>G28</f>
        <v>18420203.684390001</v>
      </c>
      <c r="H27" s="19">
        <f t="shared" si="1"/>
        <v>9.4685872635168025</v>
      </c>
      <c r="I27" s="19">
        <f>G27/G$45*100</f>
        <v>12.380043286859003</v>
      </c>
      <c r="J27" s="18">
        <f>J28</f>
        <v>30586165.8345</v>
      </c>
      <c r="K27" s="18">
        <f>K28</f>
        <v>32087580.788830001</v>
      </c>
      <c r="L27" s="19">
        <f t="shared" si="2"/>
        <v>4.908804073233866</v>
      </c>
      <c r="M27" s="19">
        <f>K27/K$45*100</f>
        <v>12.269624770434836</v>
      </c>
    </row>
    <row r="28" spans="1:13" ht="14" x14ac:dyDescent="0.3">
      <c r="A28" s="6" t="s">
        <v>13</v>
      </c>
      <c r="B28" s="20">
        <v>2173773.7687400002</v>
      </c>
      <c r="C28" s="20">
        <v>2596482.2220700001</v>
      </c>
      <c r="D28" s="21">
        <f t="shared" si="0"/>
        <v>19.445834677406076</v>
      </c>
      <c r="E28" s="21">
        <f>C28/C$45*100</f>
        <v>11.533793728774743</v>
      </c>
      <c r="F28" s="20">
        <v>16826931.035519999</v>
      </c>
      <c r="G28" s="20">
        <v>18420203.684390001</v>
      </c>
      <c r="H28" s="21">
        <f t="shared" si="1"/>
        <v>9.4685872635168025</v>
      </c>
      <c r="I28" s="21">
        <f>G28/G$45*100</f>
        <v>12.380043286859003</v>
      </c>
      <c r="J28" s="20">
        <v>30586165.8345</v>
      </c>
      <c r="K28" s="20">
        <v>32087580.788830001</v>
      </c>
      <c r="L28" s="21">
        <f t="shared" si="2"/>
        <v>4.908804073233866</v>
      </c>
      <c r="M28" s="21">
        <f>K28/K$45*100</f>
        <v>12.269624770434836</v>
      </c>
    </row>
    <row r="29" spans="1:13" ht="15.5" x14ac:dyDescent="0.35">
      <c r="A29" s="5" t="s">
        <v>34</v>
      </c>
      <c r="B29" s="18">
        <v>10796883.016279997</v>
      </c>
      <c r="C29" s="18">
        <v>12184247.39893</v>
      </c>
      <c r="D29" s="19">
        <v>12.849675045641193</v>
      </c>
      <c r="E29" s="19">
        <v>54.12345790204688</v>
      </c>
      <c r="F29" s="18">
        <v>77278135.151429996</v>
      </c>
      <c r="G29" s="18">
        <v>78043780.452590019</v>
      </c>
      <c r="H29" s="19">
        <v>0.99076575755833918</v>
      </c>
      <c r="I29" s="19">
        <v>52.452480810077475</v>
      </c>
      <c r="J29" s="18">
        <v>135177070.83721998</v>
      </c>
      <c r="K29" s="18">
        <v>136758797.94055</v>
      </c>
      <c r="L29" s="19">
        <v>1.1701149414864369</v>
      </c>
      <c r="M29" s="19">
        <v>52.293725283595883</v>
      </c>
    </row>
    <row r="30" spans="1:13" ht="14" x14ac:dyDescent="0.3">
      <c r="A30" s="12" t="s">
        <v>14</v>
      </c>
      <c r="B30" s="20">
        <v>1549832.97004</v>
      </c>
      <c r="C30" s="20">
        <v>1662912.31006</v>
      </c>
      <c r="D30" s="21">
        <f t="shared" si="0"/>
        <v>7.2962275423190617</v>
      </c>
      <c r="E30" s="21">
        <f>C30/C$45*100</f>
        <v>7.3867971866881019</v>
      </c>
      <c r="F30" s="20">
        <v>11535114.31505</v>
      </c>
      <c r="G30" s="20">
        <v>10360489.07422</v>
      </c>
      <c r="H30" s="21">
        <f t="shared" si="1"/>
        <v>-10.183039445889609</v>
      </c>
      <c r="I30" s="21">
        <f>G30/G$45*100</f>
        <v>6.9631859348313645</v>
      </c>
      <c r="J30" s="20">
        <v>20327937.392360002</v>
      </c>
      <c r="K30" s="20">
        <v>18069167.472010002</v>
      </c>
      <c r="L30" s="21">
        <f t="shared" si="2"/>
        <v>-11.111653271811681</v>
      </c>
      <c r="M30" s="21">
        <f>K30/K$45*100</f>
        <v>6.9092745338061121</v>
      </c>
    </row>
    <row r="31" spans="1:13" ht="14" x14ac:dyDescent="0.3">
      <c r="A31" s="6" t="s">
        <v>15</v>
      </c>
      <c r="B31" s="20">
        <v>2722766.4316599998</v>
      </c>
      <c r="C31" s="20">
        <v>3123499.8711700002</v>
      </c>
      <c r="D31" s="21">
        <f t="shared" si="0"/>
        <v>14.717877921892979</v>
      </c>
      <c r="E31" s="21">
        <f>C31/C$45*100</f>
        <v>13.874850719065707</v>
      </c>
      <c r="F31" s="20">
        <v>20030892.93414</v>
      </c>
      <c r="G31" s="20">
        <v>20818567.611579999</v>
      </c>
      <c r="H31" s="21">
        <f t="shared" si="1"/>
        <v>3.9322993739211292</v>
      </c>
      <c r="I31" s="21">
        <f>G31/G$45*100</f>
        <v>13.991960817467817</v>
      </c>
      <c r="J31" s="20">
        <v>33707834.677129999</v>
      </c>
      <c r="K31" s="20">
        <v>35778245.452519998</v>
      </c>
      <c r="L31" s="21">
        <f t="shared" si="2"/>
        <v>6.1422241897807979</v>
      </c>
      <c r="M31" s="21">
        <f>K31/K$45*100</f>
        <v>13.680858321352543</v>
      </c>
    </row>
    <row r="32" spans="1:13" ht="14" x14ac:dyDescent="0.3">
      <c r="A32" s="6" t="s">
        <v>16</v>
      </c>
      <c r="B32" s="20">
        <v>202576.08718999999</v>
      </c>
      <c r="C32" s="20">
        <v>118317.85027</v>
      </c>
      <c r="D32" s="21">
        <f t="shared" si="0"/>
        <v>-41.593377623575371</v>
      </c>
      <c r="E32" s="21">
        <f>C32/C$45*100</f>
        <v>0.52557790222737921</v>
      </c>
      <c r="F32" s="20">
        <v>877813.56371999998</v>
      </c>
      <c r="G32" s="20">
        <v>1041728.51666</v>
      </c>
      <c r="H32" s="21">
        <f t="shared" si="1"/>
        <v>18.67309411868289</v>
      </c>
      <c r="I32" s="21">
        <f>G32/G$45*100</f>
        <v>0.70013580470531589</v>
      </c>
      <c r="J32" s="20">
        <v>1608524.57397</v>
      </c>
      <c r="K32" s="20">
        <v>2103823.8328900002</v>
      </c>
      <c r="L32" s="21">
        <f t="shared" si="2"/>
        <v>30.792147470744069</v>
      </c>
      <c r="M32" s="21">
        <f>K32/K$45*100</f>
        <v>0.80445855929544263</v>
      </c>
    </row>
    <row r="33" spans="1:13" ht="14" x14ac:dyDescent="0.3">
      <c r="A33" s="6" t="s">
        <v>17</v>
      </c>
      <c r="B33" s="20">
        <v>1262217.70952</v>
      </c>
      <c r="C33" s="20">
        <v>1417915.4375799999</v>
      </c>
      <c r="D33" s="21">
        <f t="shared" si="0"/>
        <v>12.335251429740206</v>
      </c>
      <c r="E33" s="21">
        <f>C33/C$45*100</f>
        <v>6.2985003490049705</v>
      </c>
      <c r="F33" s="20">
        <v>9182735.26382</v>
      </c>
      <c r="G33" s="20">
        <v>9257691.2474099994</v>
      </c>
      <c r="H33" s="21">
        <f t="shared" si="1"/>
        <v>0.81627076722255232</v>
      </c>
      <c r="I33" s="21">
        <f>G33/G$45*100</f>
        <v>6.2220060289798536</v>
      </c>
      <c r="J33" s="20">
        <v>15988098.67746</v>
      </c>
      <c r="K33" s="20">
        <v>16277361.984759999</v>
      </c>
      <c r="L33" s="21">
        <f t="shared" si="2"/>
        <v>1.8092414434982349</v>
      </c>
      <c r="M33" s="21">
        <f>K33/K$45*100</f>
        <v>6.2241253125280522</v>
      </c>
    </row>
    <row r="34" spans="1:13" ht="14" x14ac:dyDescent="0.3">
      <c r="A34" s="6" t="s">
        <v>18</v>
      </c>
      <c r="B34" s="20">
        <v>831244.85592999996</v>
      </c>
      <c r="C34" s="20">
        <v>948615.97797999997</v>
      </c>
      <c r="D34" s="21">
        <f t="shared" si="0"/>
        <v>14.119921610664854</v>
      </c>
      <c r="E34" s="21">
        <f>C34/C$45*100</f>
        <v>4.2138324402308474</v>
      </c>
      <c r="F34" s="20">
        <v>6350159.9923700001</v>
      </c>
      <c r="G34" s="20">
        <v>6388084.4316600002</v>
      </c>
      <c r="H34" s="21">
        <f t="shared" si="1"/>
        <v>0.59722021705859418</v>
      </c>
      <c r="I34" s="21">
        <f>G34/G$45*100</f>
        <v>4.2933706455743703</v>
      </c>
      <c r="J34" s="20">
        <v>11031027.60444</v>
      </c>
      <c r="K34" s="20">
        <v>11367256.38792</v>
      </c>
      <c r="L34" s="21">
        <f t="shared" si="2"/>
        <v>3.0480277589430322</v>
      </c>
      <c r="M34" s="21">
        <f>K34/K$45*100</f>
        <v>4.3466028637988945</v>
      </c>
    </row>
    <row r="35" spans="1:13" ht="14" x14ac:dyDescent="0.3">
      <c r="A35" s="6" t="s">
        <v>19</v>
      </c>
      <c r="B35" s="20">
        <v>987698.64049999998</v>
      </c>
      <c r="C35" s="20">
        <v>1105990.96957</v>
      </c>
      <c r="D35" s="21">
        <f t="shared" si="0"/>
        <v>11.976560888057634</v>
      </c>
      <c r="E35" s="21">
        <f>C35/C$45*100</f>
        <v>4.9129054689765015</v>
      </c>
      <c r="F35" s="20">
        <v>7491022.5523199998</v>
      </c>
      <c r="G35" s="20">
        <v>7166649.0893400004</v>
      </c>
      <c r="H35" s="21">
        <f t="shared" si="1"/>
        <v>-4.3301626809218403</v>
      </c>
      <c r="I35" s="21">
        <f>G35/G$45*100</f>
        <v>4.8166365295377025</v>
      </c>
      <c r="J35" s="20">
        <v>13081496.635050001</v>
      </c>
      <c r="K35" s="20">
        <v>12141110.776520001</v>
      </c>
      <c r="L35" s="21">
        <f t="shared" si="2"/>
        <v>-7.1886717916539489</v>
      </c>
      <c r="M35" s="21">
        <f>K35/K$45*100</f>
        <v>4.6425087171432988</v>
      </c>
    </row>
    <row r="36" spans="1:13" ht="14" x14ac:dyDescent="0.3">
      <c r="A36" s="6" t="s">
        <v>20</v>
      </c>
      <c r="B36" s="20">
        <v>1145860.4277600001</v>
      </c>
      <c r="C36" s="20">
        <v>1420251.0631500001</v>
      </c>
      <c r="D36" s="21">
        <f t="shared" si="0"/>
        <v>23.946252854407057</v>
      </c>
      <c r="E36" s="21">
        <f>C36/C$45*100</f>
        <v>6.3088753954131676</v>
      </c>
      <c r="F36" s="20">
        <v>8323162.31384</v>
      </c>
      <c r="G36" s="20">
        <v>9346249.0686399993</v>
      </c>
      <c r="H36" s="21">
        <f t="shared" si="1"/>
        <v>12.292043771617674</v>
      </c>
      <c r="I36" s="21">
        <f>G36/G$45*100</f>
        <v>6.2815248963605876</v>
      </c>
      <c r="J36" s="20">
        <v>15923721.56123</v>
      </c>
      <c r="K36" s="20">
        <v>15882480.239189999</v>
      </c>
      <c r="L36" s="21">
        <f t="shared" si="2"/>
        <v>-0.25899298654161673</v>
      </c>
      <c r="M36" s="21">
        <f>K36/K$45*100</f>
        <v>6.0731307305829771</v>
      </c>
    </row>
    <row r="37" spans="1:13" ht="14" x14ac:dyDescent="0.3">
      <c r="A37" s="7" t="s">
        <v>21</v>
      </c>
      <c r="B37" s="20">
        <v>371785.77756000002</v>
      </c>
      <c r="C37" s="20">
        <v>386862.84074999997</v>
      </c>
      <c r="D37" s="21">
        <f t="shared" si="0"/>
        <v>4.0553092936877535</v>
      </c>
      <c r="E37" s="21">
        <f>C37/C$45*100</f>
        <v>1.7184774725632754</v>
      </c>
      <c r="F37" s="20">
        <v>2760032.77709</v>
      </c>
      <c r="G37" s="20">
        <v>2550757.31171</v>
      </c>
      <c r="H37" s="21">
        <f t="shared" si="1"/>
        <v>-7.5823543516264493</v>
      </c>
      <c r="I37" s="21">
        <f>G37/G$45*100</f>
        <v>1.714339671499004</v>
      </c>
      <c r="J37" s="20">
        <v>4962765.30944</v>
      </c>
      <c r="K37" s="20">
        <v>4389598.2232999997</v>
      </c>
      <c r="L37" s="21">
        <f t="shared" si="2"/>
        <v>-11.549349010112198</v>
      </c>
      <c r="M37" s="21">
        <f>K37/K$45*100</f>
        <v>1.6784912345778082</v>
      </c>
    </row>
    <row r="38" spans="1:13" ht="14" x14ac:dyDescent="0.3">
      <c r="A38" s="6" t="s">
        <v>22</v>
      </c>
      <c r="B38" s="20">
        <v>496791.71883000003</v>
      </c>
      <c r="C38" s="20">
        <v>948436.56262999994</v>
      </c>
      <c r="D38" s="21">
        <f t="shared" si="0"/>
        <v>90.912313285671104</v>
      </c>
      <c r="E38" s="21">
        <f>C38/C$45*100</f>
        <v>4.2130354620651254</v>
      </c>
      <c r="F38" s="20">
        <v>3551297.2391300001</v>
      </c>
      <c r="G38" s="20">
        <v>3760444.4833399998</v>
      </c>
      <c r="H38" s="21">
        <f t="shared" si="1"/>
        <v>5.8893195958228706</v>
      </c>
      <c r="I38" s="21">
        <f>G38/G$45*100</f>
        <v>2.5273588869721024</v>
      </c>
      <c r="J38" s="20">
        <v>6340015.0515900003</v>
      </c>
      <c r="K38" s="20">
        <v>7861164.1404900001</v>
      </c>
      <c r="L38" s="21">
        <f t="shared" si="2"/>
        <v>23.992830876931652</v>
      </c>
      <c r="M38" s="21">
        <f>K38/K$45*100</f>
        <v>3.0059459732217211</v>
      </c>
    </row>
    <row r="39" spans="1:13" ht="14" x14ac:dyDescent="0.3">
      <c r="A39" s="6" t="s">
        <v>23</v>
      </c>
      <c r="B39" s="20">
        <v>657172.97959999996</v>
      </c>
      <c r="C39" s="20">
        <v>430964.33743999997</v>
      </c>
      <c r="D39" s="21">
        <f>(C39-B39)/B39*100</f>
        <v>-34.421476412144322</v>
      </c>
      <c r="E39" s="21">
        <f>C39/C$45*100</f>
        <v>1.9143800524573846</v>
      </c>
      <c r="F39" s="20">
        <v>3028636.6201900002</v>
      </c>
      <c r="G39" s="20">
        <v>3314632.2862800001</v>
      </c>
      <c r="H39" s="21">
        <f t="shared" si="1"/>
        <v>9.4430498589183056</v>
      </c>
      <c r="I39" s="21">
        <f>G39/G$45*100</f>
        <v>2.2277327594885246</v>
      </c>
      <c r="J39" s="20">
        <v>5143587.16823</v>
      </c>
      <c r="K39" s="20">
        <v>5831235.7087899996</v>
      </c>
      <c r="L39" s="21">
        <f t="shared" si="2"/>
        <v>13.369046116440792</v>
      </c>
      <c r="M39" s="21">
        <f>K39/K$45*100</f>
        <v>2.2297434813072647</v>
      </c>
    </row>
    <row r="40" spans="1:13" ht="14" x14ac:dyDescent="0.3">
      <c r="A40" s="6" t="s">
        <v>24</v>
      </c>
      <c r="B40" s="20">
        <v>568935.41769000003</v>
      </c>
      <c r="C40" s="20">
        <v>620480.17833000002</v>
      </c>
      <c r="D40" s="21">
        <f>(C40-B40)/B40*100</f>
        <v>9.0598614600727068</v>
      </c>
      <c r="E40" s="21">
        <f>C40/C$45*100</f>
        <v>2.7562254533544239</v>
      </c>
      <c r="F40" s="20">
        <v>4147267.5797600001</v>
      </c>
      <c r="G40" s="20">
        <v>4038487.3317499999</v>
      </c>
      <c r="H40" s="21">
        <f t="shared" si="1"/>
        <v>-2.6229377757269101</v>
      </c>
      <c r="I40" s="21">
        <f>G40/G$45*100</f>
        <v>2.7142288346608141</v>
      </c>
      <c r="J40" s="20">
        <v>7004673.9278499996</v>
      </c>
      <c r="K40" s="20">
        <v>7057353.7221600004</v>
      </c>
      <c r="L40" s="21">
        <f t="shared" si="2"/>
        <v>0.752066332460534</v>
      </c>
      <c r="M40" s="21">
        <f>K40/K$45*100</f>
        <v>2.6985855559817722</v>
      </c>
    </row>
    <row r="41" spans="1:13" ht="15.5" x14ac:dyDescent="0.35">
      <c r="A41" s="9" t="s">
        <v>35</v>
      </c>
      <c r="B41" s="18">
        <f>B42</f>
        <v>462881.67216000002</v>
      </c>
      <c r="C41" s="18">
        <f>C42</f>
        <v>570126.43185000005</v>
      </c>
      <c r="D41" s="19">
        <f t="shared" si="0"/>
        <v>23.168936283338031</v>
      </c>
      <c r="E41" s="19">
        <f>C41/C$45*100</f>
        <v>2.5325498508662512</v>
      </c>
      <c r="F41" s="18">
        <f>F42</f>
        <v>3275679.1935999999</v>
      </c>
      <c r="G41" s="18">
        <f>G42</f>
        <v>3412522.1398200002</v>
      </c>
      <c r="H41" s="19">
        <f t="shared" si="1"/>
        <v>4.1775442017448805</v>
      </c>
      <c r="I41" s="19">
        <f>G41/G$45*100</f>
        <v>2.293523596817673</v>
      </c>
      <c r="J41" s="18">
        <f>J42</f>
        <v>5887354.1907099998</v>
      </c>
      <c r="K41" s="18">
        <f>K42</f>
        <v>5881450.5068899998</v>
      </c>
      <c r="L41" s="19">
        <f t="shared" si="2"/>
        <v>-0.10027736787631507</v>
      </c>
      <c r="M41" s="19">
        <f>K41/K$45*100</f>
        <v>2.2489445776649135</v>
      </c>
    </row>
    <row r="42" spans="1:13" ht="14" x14ac:dyDescent="0.3">
      <c r="A42" s="6" t="s">
        <v>25</v>
      </c>
      <c r="B42" s="20">
        <v>462881.67216000002</v>
      </c>
      <c r="C42" s="20">
        <v>570126.43185000005</v>
      </c>
      <c r="D42" s="21">
        <f t="shared" si="0"/>
        <v>23.168936283338031</v>
      </c>
      <c r="E42" s="21">
        <f>C42/C$45*100</f>
        <v>2.5325498508662512</v>
      </c>
      <c r="F42" s="20">
        <v>3275679.1935999999</v>
      </c>
      <c r="G42" s="20">
        <v>3412522.1398200002</v>
      </c>
      <c r="H42" s="21">
        <f t="shared" si="1"/>
        <v>4.1775442017448805</v>
      </c>
      <c r="I42" s="21">
        <f>G42/G$45*100</f>
        <v>2.293523596817673</v>
      </c>
      <c r="J42" s="20">
        <v>5887354.1907099998</v>
      </c>
      <c r="K42" s="20">
        <v>5881450.5068899998</v>
      </c>
      <c r="L42" s="21">
        <f t="shared" si="2"/>
        <v>-0.10027736787631507</v>
      </c>
      <c r="M42" s="21">
        <f>K42/K$45*100</f>
        <v>2.2489445776649135</v>
      </c>
    </row>
    <row r="43" spans="1:13" ht="15.5" x14ac:dyDescent="0.35">
      <c r="A43" s="5" t="s">
        <v>36</v>
      </c>
      <c r="B43" s="18">
        <v>17236097.816749997</v>
      </c>
      <c r="C43" s="18">
        <v>19390686.176060002</v>
      </c>
      <c r="D43" s="19">
        <v>12.500441702159412</v>
      </c>
      <c r="E43" s="19">
        <v>86.135068714539614</v>
      </c>
      <c r="F43" s="22">
        <v>124872193.58837999</v>
      </c>
      <c r="G43" s="22">
        <v>128117688.78229001</v>
      </c>
      <c r="H43" s="23">
        <v>2.5990535608017282</v>
      </c>
      <c r="I43" s="23">
        <v>86.10667721775549</v>
      </c>
      <c r="J43" s="22">
        <v>221053031.09371999</v>
      </c>
      <c r="K43" s="22">
        <v>224719507.83013999</v>
      </c>
      <c r="L43" s="23">
        <v>1.6586412401943165</v>
      </c>
      <c r="M43" s="23">
        <v>85.928074722056564</v>
      </c>
    </row>
    <row r="44" spans="1:13" ht="40.5" x14ac:dyDescent="0.25">
      <c r="A44" s="33" t="s">
        <v>49</v>
      </c>
      <c r="B44" s="24">
        <v>2543719.2502500042</v>
      </c>
      <c r="C44" s="24">
        <v>3121266.8129399978</v>
      </c>
      <c r="D44" s="25">
        <v>22.704846953264614</v>
      </c>
      <c r="E44" s="25">
        <v>13.864931285460397</v>
      </c>
      <c r="F44" s="24">
        <v>18024255.344620004</v>
      </c>
      <c r="G44" s="24">
        <v>20671804.57870999</v>
      </c>
      <c r="H44" s="26">
        <v>14.68881339877513</v>
      </c>
      <c r="I44" s="25">
        <v>13.893322782244505</v>
      </c>
      <c r="J44" s="24">
        <v>31786614.172280014</v>
      </c>
      <c r="K44" s="24">
        <v>36800965.608859986</v>
      </c>
      <c r="L44" s="26">
        <v>15.775041057857656</v>
      </c>
      <c r="M44" s="25">
        <v>14.071925277943437</v>
      </c>
    </row>
    <row r="45" spans="1:13" ht="20" x14ac:dyDescent="0.35">
      <c r="A45" s="5" t="s">
        <v>45</v>
      </c>
      <c r="B45" s="11">
        <v>19779817.067000002</v>
      </c>
      <c r="C45" s="11">
        <v>22511952.989</v>
      </c>
      <c r="D45" s="13">
        <f>(C45-B45)/B45*100</f>
        <v>13.81274615809367</v>
      </c>
      <c r="E45" s="27">
        <f>C45/C$45*100</f>
        <v>100</v>
      </c>
      <c r="F45" s="11">
        <v>142896448.933</v>
      </c>
      <c r="G45" s="11">
        <v>148789493.361</v>
      </c>
      <c r="H45" s="13">
        <f>(G45-F45)/F45*100</f>
        <v>4.1239964127891531</v>
      </c>
      <c r="I45" s="27">
        <f>G45/G$45*100</f>
        <v>100</v>
      </c>
      <c r="J45" s="11">
        <v>252839645.266</v>
      </c>
      <c r="K45" s="11">
        <v>261520473.43899998</v>
      </c>
      <c r="L45" s="13">
        <f>(K45-J45)/J45*100</f>
        <v>3.4333334726313636</v>
      </c>
      <c r="M45" s="27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H45">
    <cfRule type="cellIs" dxfId="9" priority="3" operator="greaterThan">
      <formula>0</formula>
    </cfRule>
    <cfRule type="cellIs" dxfId="8" priority="4" operator="lessThan">
      <formula>0</formula>
    </cfRule>
  </conditionalFormatting>
  <conditionalFormatting sqref="L45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2024-08-02T13:14:08Z</dcterms:modified>
</cp:coreProperties>
</file>